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20" windowWidth="19095" windowHeight="11310"/>
  </bookViews>
  <sheets>
    <sheet name="Table 11(b)" sheetId="1" r:id="rId1"/>
    <sheet name="Sheet2" sheetId="2" r:id="rId2"/>
    <sheet name="Sheet3" sheetId="3" r:id="rId3"/>
  </sheets>
  <definedNames>
    <definedName name="_xlnm.Print_Area" localSheetId="0">'Table 11(b)'!$A$1:$H$34</definedName>
  </definedNames>
  <calcPr calcId="145621" calcMode="manual"/>
</workbook>
</file>

<file path=xl/calcChain.xml><?xml version="1.0" encoding="utf-8"?>
<calcChain xmlns="http://schemas.openxmlformats.org/spreadsheetml/2006/main">
  <c r="G25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F25" i="1"/>
  <c r="F27" i="1"/>
  <c r="D25" i="1"/>
  <c r="D27" i="1"/>
  <c r="G27" i="1"/>
  <c r="G29" i="1"/>
  <c r="H25" i="1"/>
  <c r="H27" i="1"/>
  <c r="E25" i="1"/>
  <c r="E27" i="1"/>
</calcChain>
</file>

<file path=xl/sharedStrings.xml><?xml version="1.0" encoding="utf-8"?>
<sst xmlns="http://schemas.openxmlformats.org/spreadsheetml/2006/main" count="37" uniqueCount="36">
  <si>
    <t>Rank</t>
  </si>
  <si>
    <t>Manufacturer</t>
  </si>
  <si>
    <t>Script Volume</t>
  </si>
  <si>
    <t>Govt Cost ($)</t>
  </si>
  <si>
    <t>Total Cost ($)</t>
  </si>
  <si>
    <t>Pfizer</t>
  </si>
  <si>
    <t>GlaxoSmithKline</t>
  </si>
  <si>
    <t>Merck Sharp &amp; Dohme</t>
  </si>
  <si>
    <t>Total Top 20</t>
  </si>
  <si>
    <t xml:space="preserve"> </t>
  </si>
  <si>
    <t>Others</t>
  </si>
  <si>
    <t>Total</t>
  </si>
  <si>
    <t>Bristol-Myers Squibb</t>
  </si>
  <si>
    <t>Derived Ex-Manufacturer Sales ($)</t>
  </si>
  <si>
    <t>% of Total Scripts</t>
  </si>
  <si>
    <t>Total Cost includes cost to the patient and cost to the government</t>
  </si>
  <si>
    <t xml:space="preserve">Alphapharm </t>
  </si>
  <si>
    <t xml:space="preserve">AstraZeneca </t>
  </si>
  <si>
    <t>Aspen Pharmacare</t>
  </si>
  <si>
    <t xml:space="preserve">Apotex </t>
  </si>
  <si>
    <t>sanofi-aventis</t>
  </si>
  <si>
    <t xml:space="preserve">Sandoz </t>
  </si>
  <si>
    <t xml:space="preserve">Boehringer Ingelheim </t>
  </si>
  <si>
    <t>Servier Laboratories</t>
  </si>
  <si>
    <t xml:space="preserve">Janssen-Cilag </t>
  </si>
  <si>
    <t>Fawns and McAllan</t>
  </si>
  <si>
    <t>Ascent Pharma</t>
  </si>
  <si>
    <t>Novartis Pharmaceuticals</t>
  </si>
  <si>
    <t xml:space="preserve">Mundipharma </t>
  </si>
  <si>
    <t>Eli Lilly</t>
  </si>
  <si>
    <t xml:space="preserve">         manufacturer is unknown.</t>
  </si>
  <si>
    <t>Note: Includes branded and unbranded scripts and Doctor's bag scripts. 'Others' contains scripts written for Extemporaneously-prepared items and where the</t>
  </si>
  <si>
    <t>Table11(b): Top 20 Responsible Persons by Market Share (Scripts), year ending: Jun 13 - Section 85 only</t>
  </si>
  <si>
    <t>Alcon Laboratories</t>
  </si>
  <si>
    <t>AbbVie *</t>
  </si>
  <si>
    <t>* Includes Abbott Australasia.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</si>
</sst>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right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/>
    </xf>
    <xf numFmtId="0" fontId="7" fillId="0" borderId="0" xfId="0" applyFont="1" applyBorder="1"/>
    <xf numFmtId="164" fontId="7" fillId="0" borderId="0" xfId="1" applyNumberFormat="1" applyFont="1" applyBorder="1"/>
    <xf numFmtId="10" fontId="7" fillId="0" borderId="0" xfId="1" applyNumberFormat="1" applyFont="1" applyBorder="1" applyAlignment="1">
      <alignment vertical="center"/>
    </xf>
    <xf numFmtId="164" fontId="7" fillId="0" borderId="5" xfId="1" applyNumberFormat="1" applyFont="1" applyBorder="1" applyAlignment="1">
      <alignment horizontal="right"/>
    </xf>
    <xf numFmtId="0" fontId="7" fillId="0" borderId="4" xfId="0" applyFont="1" applyBorder="1"/>
    <xf numFmtId="0" fontId="7" fillId="0" borderId="0" xfId="0" applyFont="1" applyBorder="1" applyAlignment="1">
      <alignment horizontal="left"/>
    </xf>
    <xf numFmtId="164" fontId="7" fillId="0" borderId="0" xfId="1" applyNumberFormat="1" applyFont="1" applyBorder="1" applyAlignment="1">
      <alignment horizontal="right"/>
    </xf>
    <xf numFmtId="43" fontId="7" fillId="0" borderId="0" xfId="1" applyNumberFormat="1" applyFont="1" applyBorder="1" applyAlignment="1">
      <alignment horizontal="center" vertical="center"/>
    </xf>
    <xf numFmtId="9" fontId="7" fillId="0" borderId="0" xfId="2" applyNumberFormat="1" applyFont="1" applyBorder="1" applyAlignment="1">
      <alignment vertical="center"/>
    </xf>
    <xf numFmtId="0" fontId="7" fillId="0" borderId="6" xfId="0" applyFont="1" applyFill="1" applyBorder="1"/>
    <xf numFmtId="0" fontId="7" fillId="0" borderId="7" xfId="0" applyFont="1" applyFill="1" applyBorder="1" applyAlignment="1">
      <alignment horizontal="left"/>
    </xf>
    <xf numFmtId="164" fontId="7" fillId="0" borderId="7" xfId="0" applyNumberFormat="1" applyFont="1" applyFill="1" applyBorder="1" applyAlignment="1">
      <alignment horizontal="right"/>
    </xf>
    <xf numFmtId="164" fontId="7" fillId="0" borderId="8" xfId="1" applyNumberFormat="1" applyFont="1" applyBorder="1" applyAlignment="1">
      <alignment horizontal="right"/>
    </xf>
    <xf numFmtId="164" fontId="7" fillId="0" borderId="7" xfId="1" applyNumberFormat="1" applyFont="1" applyBorder="1" applyAlignment="1">
      <alignment horizontal="right"/>
    </xf>
    <xf numFmtId="10" fontId="7" fillId="0" borderId="7" xfId="2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/>
    <xf numFmtId="0" fontId="4" fillId="0" borderId="0" xfId="0" applyFont="1" applyAlignment="1"/>
    <xf numFmtId="0" fontId="5" fillId="0" borderId="0" xfId="0" applyFont="1" applyAlignment="1"/>
    <xf numFmtId="0" fontId="0" fillId="0" borderId="0" xfId="0" applyAlignment="1">
      <alignment horizontal="left" vertical="center" textRotation="180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zoomScaleNormal="100" workbookViewId="0">
      <selection activeCell="I2" sqref="I2"/>
    </sheetView>
  </sheetViews>
  <sheetFormatPr defaultRowHeight="12.75" x14ac:dyDescent="0.2"/>
  <cols>
    <col min="2" max="2" width="8.7109375" customWidth="1"/>
    <col min="3" max="3" width="20.7109375" customWidth="1"/>
    <col min="4" max="4" width="15.42578125" customWidth="1"/>
    <col min="5" max="6" width="15.7109375" customWidth="1"/>
    <col min="7" max="7" width="18.85546875" customWidth="1"/>
    <col min="8" max="8" width="27.42578125" customWidth="1"/>
  </cols>
  <sheetData>
    <row r="1" spans="1:8" x14ac:dyDescent="0.2">
      <c r="A1" s="30">
        <v>16</v>
      </c>
      <c r="B1" s="28" t="s">
        <v>32</v>
      </c>
      <c r="C1" s="29"/>
      <c r="D1" s="29"/>
      <c r="E1" s="29"/>
      <c r="F1" s="29"/>
      <c r="G1" s="29"/>
      <c r="H1" s="29"/>
    </row>
    <row r="2" spans="1:8" x14ac:dyDescent="0.2">
      <c r="A2" s="30"/>
      <c r="C2" s="2"/>
      <c r="D2" s="3"/>
      <c r="E2" s="3"/>
      <c r="F2" s="3"/>
      <c r="G2" s="4"/>
      <c r="H2" s="1"/>
    </row>
    <row r="3" spans="1:8" ht="22.5" x14ac:dyDescent="0.2">
      <c r="A3" s="30"/>
      <c r="B3" s="6" t="s">
        <v>0</v>
      </c>
      <c r="C3" s="7" t="s">
        <v>1</v>
      </c>
      <c r="D3" s="8" t="s">
        <v>2</v>
      </c>
      <c r="E3" s="9" t="s">
        <v>3</v>
      </c>
      <c r="F3" s="9" t="s">
        <v>4</v>
      </c>
      <c r="G3" s="9" t="s">
        <v>14</v>
      </c>
      <c r="H3" s="10" t="s">
        <v>13</v>
      </c>
    </row>
    <row r="4" spans="1:8" x14ac:dyDescent="0.2">
      <c r="A4" s="30"/>
      <c r="B4" s="11">
        <v>1</v>
      </c>
      <c r="C4" s="12" t="s">
        <v>16</v>
      </c>
      <c r="D4" s="13">
        <v>26386989</v>
      </c>
      <c r="E4" s="13">
        <v>380488175.5</v>
      </c>
      <c r="F4" s="13">
        <v>523616738.99000007</v>
      </c>
      <c r="G4" s="14">
        <f>D4/$D$29</f>
        <v>0.13373679284632997</v>
      </c>
      <c r="H4" s="15">
        <v>287501641.97199994</v>
      </c>
    </row>
    <row r="5" spans="1:8" x14ac:dyDescent="0.2">
      <c r="A5" s="30"/>
      <c r="B5" s="11">
        <v>2</v>
      </c>
      <c r="C5" s="12" t="s">
        <v>17</v>
      </c>
      <c r="D5" s="13">
        <v>20637440</v>
      </c>
      <c r="E5" s="13">
        <v>808768556.28000009</v>
      </c>
      <c r="F5" s="13">
        <v>1050044254.3</v>
      </c>
      <c r="G5" s="14">
        <f t="shared" ref="G5:G23" si="0">D5/$D$29</f>
        <v>0.10459643721223985</v>
      </c>
      <c r="H5" s="15">
        <v>767580716.39899993</v>
      </c>
    </row>
    <row r="6" spans="1:8" x14ac:dyDescent="0.2">
      <c r="A6" s="30"/>
      <c r="B6" s="11">
        <v>3</v>
      </c>
      <c r="C6" s="12" t="s">
        <v>19</v>
      </c>
      <c r="D6" s="13">
        <v>17804504</v>
      </c>
      <c r="E6" s="13">
        <v>336545498.19999999</v>
      </c>
      <c r="F6" s="13">
        <v>443292968.89999998</v>
      </c>
      <c r="G6" s="14">
        <f t="shared" si="0"/>
        <v>9.0238308856673763E-2</v>
      </c>
      <c r="H6" s="15">
        <v>268340438.99000001</v>
      </c>
    </row>
    <row r="7" spans="1:8" x14ac:dyDescent="0.2">
      <c r="A7" s="30"/>
      <c r="B7" s="11">
        <v>4</v>
      </c>
      <c r="C7" s="12" t="s">
        <v>5</v>
      </c>
      <c r="D7" s="13">
        <v>16910282</v>
      </c>
      <c r="E7" s="13">
        <v>822684154.81999993</v>
      </c>
      <c r="F7" s="13">
        <v>1020415192.3399999</v>
      </c>
      <c r="G7" s="14">
        <f t="shared" si="0"/>
        <v>8.5706136490488638E-2</v>
      </c>
      <c r="H7" s="15">
        <v>775327860.08200002</v>
      </c>
    </row>
    <row r="8" spans="1:8" x14ac:dyDescent="0.2">
      <c r="A8" s="30"/>
      <c r="B8" s="11">
        <v>5</v>
      </c>
      <c r="C8" s="12" t="s">
        <v>18</v>
      </c>
      <c r="D8" s="13">
        <v>16482169</v>
      </c>
      <c r="E8" s="13">
        <v>233124637.75</v>
      </c>
      <c r="F8" s="13">
        <v>320157311.44999999</v>
      </c>
      <c r="G8" s="14">
        <f t="shared" si="0"/>
        <v>8.3536337594683555E-2</v>
      </c>
      <c r="H8" s="15">
        <v>173045951.54000002</v>
      </c>
    </row>
    <row r="9" spans="1:8" x14ac:dyDescent="0.2">
      <c r="A9" s="30"/>
      <c r="B9" s="11">
        <v>6</v>
      </c>
      <c r="C9" s="12" t="s">
        <v>20</v>
      </c>
      <c r="D9" s="13">
        <v>13192679</v>
      </c>
      <c r="E9" s="13">
        <v>454251090.49000001</v>
      </c>
      <c r="F9" s="13">
        <v>540674196.99000001</v>
      </c>
      <c r="G9" s="14">
        <f t="shared" si="0"/>
        <v>6.6864263236367266E-2</v>
      </c>
      <c r="H9" s="15">
        <v>386014103.32010001</v>
      </c>
    </row>
    <row r="10" spans="1:8" x14ac:dyDescent="0.2">
      <c r="A10" s="30"/>
      <c r="B10" s="11">
        <v>7</v>
      </c>
      <c r="C10" s="12" t="s">
        <v>6</v>
      </c>
      <c r="D10" s="13">
        <v>10376256</v>
      </c>
      <c r="E10" s="13">
        <v>319313478.39399999</v>
      </c>
      <c r="F10" s="13">
        <v>405243775.90200001</v>
      </c>
      <c r="G10" s="14">
        <f t="shared" si="0"/>
        <v>5.2589827478705067E-2</v>
      </c>
      <c r="H10" s="15">
        <v>283687998.74070001</v>
      </c>
    </row>
    <row r="11" spans="1:8" x14ac:dyDescent="0.2">
      <c r="A11" s="30"/>
      <c r="B11" s="11">
        <v>8</v>
      </c>
      <c r="C11" s="12" t="s">
        <v>7</v>
      </c>
      <c r="D11" s="13">
        <v>8153799</v>
      </c>
      <c r="E11" s="13">
        <v>379602130.72999996</v>
      </c>
      <c r="F11" s="13">
        <v>455905079.29000002</v>
      </c>
      <c r="G11" s="14">
        <f t="shared" si="0"/>
        <v>4.1325780966278966E-2</v>
      </c>
      <c r="H11" s="15">
        <v>338965442.61000001</v>
      </c>
    </row>
    <row r="12" spans="1:8" x14ac:dyDescent="0.2">
      <c r="A12" s="30"/>
      <c r="B12" s="11">
        <v>9</v>
      </c>
      <c r="C12" s="12" t="s">
        <v>21</v>
      </c>
      <c r="D12" s="13">
        <v>7999114</v>
      </c>
      <c r="E12" s="13">
        <v>155461521.72</v>
      </c>
      <c r="F12" s="13">
        <v>205083721.72</v>
      </c>
      <c r="G12" s="14">
        <f t="shared" si="0"/>
        <v>4.0541793228934829E-2</v>
      </c>
      <c r="H12" s="15">
        <v>125969407.98990001</v>
      </c>
    </row>
    <row r="13" spans="1:8" x14ac:dyDescent="0.2">
      <c r="A13" s="30"/>
      <c r="B13" s="11">
        <v>10</v>
      </c>
      <c r="C13" s="12" t="s">
        <v>22</v>
      </c>
      <c r="D13" s="13">
        <v>6463268</v>
      </c>
      <c r="E13" s="13">
        <v>223992399.22999999</v>
      </c>
      <c r="F13" s="13">
        <v>264086526.84</v>
      </c>
      <c r="G13" s="14">
        <f t="shared" si="0"/>
        <v>3.2757687268763908E-2</v>
      </c>
      <c r="H13" s="15">
        <v>184999162.28999999</v>
      </c>
    </row>
    <row r="14" spans="1:8" x14ac:dyDescent="0.2">
      <c r="A14" s="30"/>
      <c r="B14" s="11">
        <v>11</v>
      </c>
      <c r="C14" s="12" t="s">
        <v>23</v>
      </c>
      <c r="D14" s="13">
        <v>5291860</v>
      </c>
      <c r="E14" s="13">
        <v>88514184.400999993</v>
      </c>
      <c r="F14" s="13">
        <v>119444538.60000001</v>
      </c>
      <c r="G14" s="14">
        <f t="shared" si="0"/>
        <v>2.6820657127335737E-2</v>
      </c>
      <c r="H14" s="15">
        <v>69562915.632100001</v>
      </c>
    </row>
    <row r="15" spans="1:8" x14ac:dyDescent="0.2">
      <c r="A15" s="30"/>
      <c r="B15" s="11">
        <v>12</v>
      </c>
      <c r="C15" s="12" t="s">
        <v>26</v>
      </c>
      <c r="D15" s="13">
        <v>4025989</v>
      </c>
      <c r="E15" s="13">
        <v>79872016.88000001</v>
      </c>
      <c r="F15" s="13">
        <v>105600979.48100001</v>
      </c>
      <c r="G15" s="14">
        <f t="shared" si="0"/>
        <v>2.0404861535910864E-2</v>
      </c>
      <c r="H15" s="15">
        <v>65113610.460999995</v>
      </c>
    </row>
    <row r="16" spans="1:8" x14ac:dyDescent="0.2">
      <c r="A16" s="30"/>
      <c r="B16" s="11">
        <v>13</v>
      </c>
      <c r="C16" s="12" t="s">
        <v>25</v>
      </c>
      <c r="D16" s="13">
        <v>3882065</v>
      </c>
      <c r="E16" s="13">
        <v>36773971.810000002</v>
      </c>
      <c r="F16" s="13">
        <v>53949342.708999999</v>
      </c>
      <c r="G16" s="14">
        <f t="shared" si="0"/>
        <v>1.9675413618468855E-2</v>
      </c>
      <c r="H16" s="15">
        <v>23189333.640000001</v>
      </c>
    </row>
    <row r="17" spans="1:8" x14ac:dyDescent="0.2">
      <c r="A17" s="30"/>
      <c r="B17" s="11">
        <v>14</v>
      </c>
      <c r="C17" s="12" t="s">
        <v>24</v>
      </c>
      <c r="D17" s="13">
        <v>3443257</v>
      </c>
      <c r="E17" s="13">
        <v>288911754.06</v>
      </c>
      <c r="F17" s="13">
        <v>315321919.45999998</v>
      </c>
      <c r="G17" s="14">
        <f t="shared" si="0"/>
        <v>1.7451409409602419E-2</v>
      </c>
      <c r="H17" s="15">
        <v>253457020.21000001</v>
      </c>
    </row>
    <row r="18" spans="1:8" x14ac:dyDescent="0.2">
      <c r="A18" s="30"/>
      <c r="B18" s="11">
        <v>15</v>
      </c>
      <c r="C18" s="27" t="s">
        <v>34</v>
      </c>
      <c r="D18" s="13">
        <v>3405226</v>
      </c>
      <c r="E18" s="13">
        <v>337851984.17000002</v>
      </c>
      <c r="F18" s="13">
        <v>364908933.76999998</v>
      </c>
      <c r="G18" s="14">
        <f t="shared" si="0"/>
        <v>1.7258657445036144E-2</v>
      </c>
      <c r="H18" s="15">
        <v>308558512.75</v>
      </c>
    </row>
    <row r="19" spans="1:8" x14ac:dyDescent="0.2">
      <c r="A19" s="30"/>
      <c r="B19" s="11">
        <v>16</v>
      </c>
      <c r="C19" s="12" t="s">
        <v>28</v>
      </c>
      <c r="D19" s="13">
        <v>3349561</v>
      </c>
      <c r="E19" s="13">
        <v>156081568.81</v>
      </c>
      <c r="F19" s="13">
        <v>178304225.50999999</v>
      </c>
      <c r="G19" s="14">
        <f t="shared" si="0"/>
        <v>1.6976531334558325E-2</v>
      </c>
      <c r="H19" s="15">
        <v>121806000.05</v>
      </c>
    </row>
    <row r="20" spans="1:8" x14ac:dyDescent="0.2">
      <c r="A20" s="30"/>
      <c r="B20" s="11">
        <v>17</v>
      </c>
      <c r="C20" s="12" t="s">
        <v>27</v>
      </c>
      <c r="D20" s="13">
        <v>2910387</v>
      </c>
      <c r="E20" s="13">
        <v>639771764.30000007</v>
      </c>
      <c r="F20" s="13">
        <v>665428017.11000001</v>
      </c>
      <c r="G20" s="14">
        <f t="shared" si="0"/>
        <v>1.4750672133211247E-2</v>
      </c>
      <c r="H20" s="15">
        <v>590870741.17999995</v>
      </c>
    </row>
    <row r="21" spans="1:8" x14ac:dyDescent="0.2">
      <c r="A21" s="30"/>
      <c r="B21" s="11">
        <v>18</v>
      </c>
      <c r="C21" s="12" t="s">
        <v>12</v>
      </c>
      <c r="D21" s="13">
        <v>2497839</v>
      </c>
      <c r="E21" s="13">
        <v>132639935.22</v>
      </c>
      <c r="F21" s="13">
        <v>147076051.72</v>
      </c>
      <c r="G21" s="14">
        <f t="shared" si="0"/>
        <v>1.2659761100688069E-2</v>
      </c>
      <c r="H21" s="15">
        <v>113399242.11</v>
      </c>
    </row>
    <row r="22" spans="1:8" x14ac:dyDescent="0.2">
      <c r="A22" s="30"/>
      <c r="B22" s="11">
        <v>19</v>
      </c>
      <c r="C22" s="12" t="s">
        <v>29</v>
      </c>
      <c r="D22" s="13">
        <v>2336903</v>
      </c>
      <c r="E22" s="13">
        <v>191325905.70000002</v>
      </c>
      <c r="F22" s="13">
        <v>225376626.70000002</v>
      </c>
      <c r="G22" s="14">
        <f t="shared" si="0"/>
        <v>1.1844091510894517E-2</v>
      </c>
      <c r="H22" s="15">
        <v>177825299.37</v>
      </c>
    </row>
    <row r="23" spans="1:8" x14ac:dyDescent="0.2">
      <c r="A23" s="30"/>
      <c r="B23" s="11">
        <v>20</v>
      </c>
      <c r="C23" s="12" t="s">
        <v>33</v>
      </c>
      <c r="D23" s="13">
        <v>2178177</v>
      </c>
      <c r="E23" s="13">
        <v>32362944.420000002</v>
      </c>
      <c r="F23" s="13">
        <v>43157202.519999996</v>
      </c>
      <c r="G23" s="14">
        <f t="shared" si="0"/>
        <v>1.1039622831981339E-2</v>
      </c>
      <c r="H23" s="15">
        <v>23677849.100000001</v>
      </c>
    </row>
    <row r="24" spans="1:8" x14ac:dyDescent="0.2">
      <c r="A24" s="30"/>
      <c r="B24" s="16"/>
      <c r="C24" s="17"/>
      <c r="D24" s="18"/>
      <c r="E24" s="18"/>
      <c r="F24" s="18"/>
      <c r="G24" s="19"/>
      <c r="H24" s="15"/>
    </row>
    <row r="25" spans="1:8" x14ac:dyDescent="0.2">
      <c r="A25" s="30"/>
      <c r="B25" s="16"/>
      <c r="C25" s="17" t="s">
        <v>8</v>
      </c>
      <c r="D25" s="18">
        <f>SUM(D4:D23)</f>
        <v>177727764</v>
      </c>
      <c r="E25" s="18">
        <f>SUM(E4:E23)</f>
        <v>6098337672.8850012</v>
      </c>
      <c r="F25" s="18">
        <f>SUM(F4:F23)</f>
        <v>7447087604.302001</v>
      </c>
      <c r="G25" s="14">
        <f>SUM(D4:D23)/D29</f>
        <v>0.90077504322715329</v>
      </c>
      <c r="H25" s="15">
        <f>SUM(H4:H23)</f>
        <v>5338893248.4368</v>
      </c>
    </row>
    <row r="26" spans="1:8" x14ac:dyDescent="0.2">
      <c r="A26" s="30"/>
      <c r="B26" s="16"/>
      <c r="C26" s="17"/>
      <c r="D26" s="18"/>
      <c r="E26" s="18"/>
      <c r="F26" s="18"/>
      <c r="G26" s="14" t="s">
        <v>9</v>
      </c>
      <c r="H26" s="15"/>
    </row>
    <row r="27" spans="1:8" x14ac:dyDescent="0.2">
      <c r="A27" s="30"/>
      <c r="B27" s="16"/>
      <c r="C27" s="17" t="s">
        <v>10</v>
      </c>
      <c r="D27" s="18">
        <f>D29-D25</f>
        <v>19577618</v>
      </c>
      <c r="E27" s="18">
        <f>E29-E25</f>
        <v>985908336.0899992</v>
      </c>
      <c r="F27" s="18">
        <f>F29-F25</f>
        <v>1132550500.7919989</v>
      </c>
      <c r="G27" s="14">
        <f>D27/D29</f>
        <v>9.9224956772846679E-2</v>
      </c>
      <c r="H27" s="15">
        <f>H29-H25</f>
        <v>863456277.85001087</v>
      </c>
    </row>
    <row r="28" spans="1:8" x14ac:dyDescent="0.2">
      <c r="A28" s="30"/>
      <c r="B28" s="16"/>
      <c r="C28" s="17"/>
      <c r="D28" s="18"/>
      <c r="E28" s="18"/>
      <c r="F28" s="18"/>
      <c r="G28" s="20" t="s">
        <v>9</v>
      </c>
      <c r="H28" s="15"/>
    </row>
    <row r="29" spans="1:8" x14ac:dyDescent="0.2">
      <c r="A29" s="30"/>
      <c r="B29" s="21"/>
      <c r="C29" s="22" t="s">
        <v>11</v>
      </c>
      <c r="D29" s="23">
        <v>197305382</v>
      </c>
      <c r="E29" s="25">
        <v>7084246008.9750004</v>
      </c>
      <c r="F29" s="25">
        <v>8579638105.0939999</v>
      </c>
      <c r="G29" s="26">
        <f>G25+G27</f>
        <v>1</v>
      </c>
      <c r="H29" s="24">
        <v>6202349526.2868109</v>
      </c>
    </row>
    <row r="30" spans="1:8" x14ac:dyDescent="0.2">
      <c r="A30" s="30"/>
    </row>
    <row r="31" spans="1:8" x14ac:dyDescent="0.2">
      <c r="A31" s="30"/>
      <c r="B31" s="5" t="s">
        <v>31</v>
      </c>
    </row>
    <row r="32" spans="1:8" x14ac:dyDescent="0.2">
      <c r="A32" s="30"/>
      <c r="B32" s="5" t="s">
        <v>30</v>
      </c>
    </row>
    <row r="33" spans="1:2" x14ac:dyDescent="0.2">
      <c r="A33" s="30"/>
      <c r="B33" s="5" t="s">
        <v>15</v>
      </c>
    </row>
    <row r="34" spans="1:2" x14ac:dyDescent="0.2">
      <c r="B34" s="5" t="s">
        <v>35</v>
      </c>
    </row>
  </sheetData>
  <mergeCells count="2">
    <mergeCell ref="B1:H1"/>
    <mergeCell ref="A1:A33"/>
  </mergeCells>
  <phoneticPr fontId="3" type="noConversion"/>
  <printOptions vertic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 11(b)</vt:lpstr>
      <vt:lpstr>Sheet2</vt:lpstr>
      <vt:lpstr>Sheet3</vt:lpstr>
      <vt:lpstr>'Table 11(b)'!Print_Area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2013-12-09T04:02:39Z</dcterms:created>
  <dcterms:modified xsi:type="dcterms:W3CDTF">2013-12-09T04:02:48Z</dcterms:modified>
</cp:coreProperties>
</file>